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ionet1\purchasing$\RFP's and RFB's\2026 RFP's &amp; RFB's\"/>
    </mc:Choice>
  </mc:AlternateContent>
  <xr:revisionPtr revIDLastSave="0" documentId="13_ncr:1_{F2C75219-90E9-4F8C-B5BE-303E01D64355}" xr6:coauthVersionLast="47" xr6:coauthVersionMax="47" xr10:uidLastSave="{00000000-0000-0000-0000-000000000000}"/>
  <bookViews>
    <workbookView xWindow="-120" yWindow="-120" windowWidth="29040" windowHeight="15720" xr2:uid="{95790477-58A7-4316-AB36-2F0E5FA24630}"/>
  </bookViews>
  <sheets>
    <sheet name="25-0057" sheetId="1" r:id="rId1"/>
  </sheets>
  <definedNames>
    <definedName name="_xlnm.Print_Area" localSheetId="0">'25-0057'!$A$1:$D$152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0" i="1" l="1"/>
  <c r="B89" i="1"/>
  <c r="B88" i="1"/>
  <c r="B87" i="1"/>
  <c r="B86" i="1"/>
  <c r="B85" i="1"/>
  <c r="B84" i="1"/>
  <c r="B83" i="1"/>
  <c r="B82" i="1"/>
  <c r="C60" i="1"/>
  <c r="C61" i="1" s="1"/>
  <c r="C62" i="1" s="1"/>
  <c r="C63" i="1" s="1"/>
  <c r="C64" i="1" s="1"/>
</calcChain>
</file>

<file path=xl/sharedStrings.xml><?xml version="1.0" encoding="utf-8"?>
<sst xmlns="http://schemas.openxmlformats.org/spreadsheetml/2006/main" count="119" uniqueCount="54">
  <si>
    <t>Accela, Inc.</t>
  </si>
  <si>
    <t>Avocette Technologies, Inc.</t>
  </si>
  <si>
    <t>Carahsoft Technology Corporation</t>
  </si>
  <si>
    <t>Year 2</t>
  </si>
  <si>
    <t>Year 3</t>
  </si>
  <si>
    <t>Year 4</t>
  </si>
  <si>
    <t>Year 5</t>
  </si>
  <si>
    <t>Year 6</t>
  </si>
  <si>
    <t>Year 7</t>
  </si>
  <si>
    <t>Year 8</t>
  </si>
  <si>
    <t>Year 9</t>
  </si>
  <si>
    <t>Year 10</t>
  </si>
  <si>
    <t>e-Plan, Inc. dba e-PlanSoft</t>
  </si>
  <si>
    <t>Intuitive Municipal Solutions, LLC</t>
  </si>
  <si>
    <t>Konica Minolta Business Solutions U.S.A., Inc.</t>
  </si>
  <si>
    <t>MaintStar, Inc.</t>
  </si>
  <si>
    <t>MCCi, LLC</t>
  </si>
  <si>
    <t>SEP Technology Consulting, LLC</t>
  </si>
  <si>
    <t>Serigor, Inc.</t>
  </si>
  <si>
    <t>Silver Lining Solutions, LLC</t>
  </si>
  <si>
    <t>Spectrumware, LLC</t>
  </si>
  <si>
    <t>StackNexus, Inc.</t>
  </si>
  <si>
    <t>TruePoint Solutions dba GovPath</t>
  </si>
  <si>
    <t>Tyler Technologies, Inc.</t>
  </si>
  <si>
    <t>Visionary Integration Professionals, LLC (VIP)</t>
  </si>
  <si>
    <t>No Submission</t>
  </si>
  <si>
    <t>Image Quest</t>
  </si>
  <si>
    <t>Nexlearn, LLC</t>
  </si>
  <si>
    <t>Patagonia Health</t>
  </si>
  <si>
    <t>Securus Technologies, LLC</t>
  </si>
  <si>
    <t>Silicon Mountain Memory</t>
  </si>
  <si>
    <t>Stellar Data Inc.</t>
  </si>
  <si>
    <t>Zones, Inc.</t>
  </si>
  <si>
    <t>Total Cost of Ownership</t>
  </si>
  <si>
    <t>Implementation</t>
  </si>
  <si>
    <t>Year 1</t>
  </si>
  <si>
    <t>(included in implementation fee)</t>
  </si>
  <si>
    <t>Year1</t>
  </si>
  <si>
    <t>N/A</t>
  </si>
  <si>
    <t>Included in Year 1 costs</t>
  </si>
  <si>
    <t xml:space="preserve">     DIVISION OF INFORMATION TECHNOLOGY (DIT)</t>
  </si>
  <si>
    <r>
      <rPr>
        <b/>
        <sz val="12"/>
        <rFont val="Times New Roman"/>
        <family val="1"/>
      </rPr>
      <t xml:space="preserve">   </t>
    </r>
    <r>
      <rPr>
        <b/>
        <u/>
        <sz val="12"/>
        <rFont val="Times New Roman"/>
        <family val="1"/>
      </rPr>
      <t>FUNDING -- DIVISION OF INFORMATION TECHNOLOGY</t>
    </r>
  </si>
  <si>
    <t xml:space="preserve">   (Request sent to 396 vendors)</t>
  </si>
  <si>
    <t xml:space="preserve">   RFP #25-0057   Contract</t>
  </si>
  <si>
    <t>BOARD OF BIDS AND CONTRACTS APRIL 16, 2026</t>
  </si>
  <si>
    <t xml:space="preserve">2.  PERMITTING, LICENSING, AND CODE ENFORCEMENT SOLUTION FOR MABCD AND MAPD -- DIVISION OF </t>
  </si>
  <si>
    <t>MSB Interface Implementation (one-time fee)</t>
  </si>
  <si>
    <t>SAP S/4 HANA Reporting Implementation             (one-time fee)</t>
  </si>
  <si>
    <t>MSB Annual Fee for 10 years</t>
  </si>
  <si>
    <t>SAP S/4 HANA Reporting Annual Fee for 10 years</t>
  </si>
  <si>
    <t>No Annual Fee</t>
  </si>
  <si>
    <t>Undetermined</t>
  </si>
  <si>
    <t>Disaster Management                         Solutions, Inc.</t>
  </si>
  <si>
    <t>BOCC APPROVAL APRIL 22,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</si>
</sst>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Times New Roman"/>
      <family val="2"/>
    </font>
    <font>
      <sz val="11"/>
      <color theme="1"/>
      <name val="Aptos Narrow"/>
      <family val="2"/>
      <scheme val="minor"/>
    </font>
    <font>
      <b/>
      <sz val="12"/>
      <name val="Times New Roman"/>
      <family val="1"/>
    </font>
    <font>
      <b/>
      <u/>
      <sz val="12"/>
      <name val="Times New Roman"/>
      <family val="1"/>
    </font>
    <font>
      <sz val="12"/>
      <name val="Times New Roman"/>
      <family val="1"/>
    </font>
    <font>
      <sz val="12"/>
      <color rgb="FF000000"/>
      <name val="Times New Roman"/>
      <family val="1"/>
    </font>
    <font>
      <sz val="12"/>
      <color theme="1"/>
      <name val="Times New Roman"/>
      <family val="1"/>
    </font>
    <font>
      <b/>
      <sz val="11"/>
      <color theme="1"/>
      <name val="Times New Roman"/>
      <family val="1"/>
    </font>
    <font>
      <b/>
      <sz val="16"/>
      <name val="Times New Roman"/>
      <family val="1"/>
    </font>
  </fonts>
  <fills count="5">
    <fill>
      <patternFill patternType="none"/>
    </fill>
    <fill>
      <patternFill patternType="gray125"/>
    </fill>
    <fill>
      <patternFill patternType="solid">
        <fgColor rgb="FFF8CAAC"/>
      </patternFill>
    </fill>
    <fill>
      <patternFill patternType="solid">
        <fgColor theme="0"/>
        <bgColor indexed="64"/>
      </patternFill>
    </fill>
    <fill>
      <patternFill patternType="solid">
        <fgColor theme="2" tint="-9.9978637043366805E-2"/>
        <bgColor indexed="64"/>
      </patternFill>
    </fill>
  </fills>
  <borders count="1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indexed="64"/>
      </top>
      <bottom/>
      <diagonal/>
    </border>
  </borders>
  <cellStyleXfs count="2">
    <xf numFmtId="0" fontId="0" fillId="0" borderId="0"/>
    <xf numFmtId="0" fontId="1" fillId="0" borderId="0"/>
  </cellStyleXfs>
  <cellXfs count="62">
    <xf numFmtId="0" fontId="0" fillId="0" borderId="0" xfId="0"/>
    <xf numFmtId="0" fontId="5" fillId="0" borderId="2" xfId="0" applyFont="1" applyBorder="1" applyAlignment="1">
      <alignment horizontal="left" vertical="center" wrapText="1"/>
    </xf>
    <xf numFmtId="0" fontId="4" fillId="0" borderId="2" xfId="0" applyFont="1" applyBorder="1" applyAlignment="1">
      <alignment horizontal="left" vertical="top" wrapText="1"/>
    </xf>
    <xf numFmtId="0" fontId="5" fillId="0" borderId="0" xfId="0" applyFont="1" applyAlignment="1">
      <alignment horizontal="left" vertical="top"/>
    </xf>
    <xf numFmtId="0" fontId="5" fillId="0" borderId="2" xfId="0" applyFont="1" applyBorder="1" applyAlignment="1">
      <alignment horizontal="left" vertical="top" wrapText="1"/>
    </xf>
    <xf numFmtId="164" fontId="4" fillId="2" borderId="2" xfId="0" applyNumberFormat="1"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164" fontId="4" fillId="0" borderId="2" xfId="0" applyNumberFormat="1" applyFont="1" applyBorder="1" applyAlignment="1">
      <alignment horizontal="center" vertical="top" wrapText="1"/>
    </xf>
    <xf numFmtId="164" fontId="4" fillId="0" borderId="4" xfId="0" applyNumberFormat="1" applyFont="1" applyBorder="1" applyAlignment="1">
      <alignment horizontal="center" vertical="top" wrapText="1"/>
    </xf>
    <xf numFmtId="164" fontId="2" fillId="2" borderId="2" xfId="0" applyNumberFormat="1" applyFont="1" applyFill="1" applyBorder="1" applyAlignment="1">
      <alignment horizontal="center" vertical="center" wrapText="1"/>
    </xf>
    <xf numFmtId="164" fontId="5" fillId="0" borderId="0" xfId="0" applyNumberFormat="1" applyFont="1" applyAlignment="1">
      <alignment horizontal="left" vertical="top"/>
    </xf>
    <xf numFmtId="164" fontId="0" fillId="0" borderId="0" xfId="0" applyNumberFormat="1"/>
    <xf numFmtId="164" fontId="4" fillId="0" borderId="2"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164" fontId="4" fillId="3" borderId="2" xfId="0" applyNumberFormat="1"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4" fontId="6" fillId="0" borderId="5" xfId="0" applyNumberFormat="1" applyFont="1" applyBorder="1" applyAlignment="1">
      <alignment horizontal="center"/>
    </xf>
    <xf numFmtId="164" fontId="4" fillId="0" borderId="3" xfId="0" applyNumberFormat="1" applyFont="1" applyBorder="1" applyAlignment="1">
      <alignment horizontal="center" vertical="center" wrapText="1"/>
    </xf>
    <xf numFmtId="164" fontId="4" fillId="4" borderId="0" xfId="0" applyNumberFormat="1" applyFont="1" applyFill="1" applyAlignment="1">
      <alignment horizontal="left" vertical="top" wrapText="1"/>
    </xf>
    <xf numFmtId="164" fontId="4" fillId="4" borderId="7" xfId="0" applyNumberFormat="1" applyFont="1" applyFill="1" applyBorder="1" applyAlignment="1">
      <alignment horizontal="center" vertical="top" wrapText="1"/>
    </xf>
    <xf numFmtId="164" fontId="4" fillId="4" borderId="9" xfId="0" applyNumberFormat="1" applyFont="1" applyFill="1" applyBorder="1" applyAlignment="1">
      <alignment horizontal="center" vertical="top" wrapText="1"/>
    </xf>
    <xf numFmtId="164" fontId="4" fillId="4" borderId="8" xfId="0" applyNumberFormat="1" applyFont="1" applyFill="1" applyBorder="1" applyAlignment="1">
      <alignment horizontal="left" vertical="top" wrapText="1"/>
    </xf>
    <xf numFmtId="164" fontId="4" fillId="4" borderId="9" xfId="0" applyNumberFormat="1" applyFont="1" applyFill="1" applyBorder="1" applyAlignment="1">
      <alignment horizontal="left" vertical="top" wrapText="1"/>
    </xf>
    <xf numFmtId="164" fontId="4" fillId="0" borderId="4" xfId="0" applyNumberFormat="1" applyFont="1" applyBorder="1" applyAlignment="1">
      <alignment horizontal="center" wrapText="1"/>
    </xf>
    <xf numFmtId="164" fontId="4" fillId="0" borderId="2" xfId="0" applyNumberFormat="1" applyFont="1" applyBorder="1" applyAlignment="1">
      <alignment horizontal="center" wrapText="1"/>
    </xf>
    <xf numFmtId="0" fontId="0" fillId="0" borderId="6" xfId="0" applyBorder="1"/>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164" fontId="4" fillId="0" borderId="12" xfId="0" applyNumberFormat="1" applyFont="1" applyBorder="1" applyAlignment="1">
      <alignment horizontal="center" vertical="center" wrapText="1"/>
    </xf>
    <xf numFmtId="164" fontId="4" fillId="2" borderId="5" xfId="0" applyNumberFormat="1" applyFont="1" applyFill="1" applyBorder="1" applyAlignment="1">
      <alignment horizontal="center" vertical="center" wrapText="1"/>
    </xf>
    <xf numFmtId="0" fontId="4" fillId="0" borderId="3" xfId="0" applyFont="1" applyBorder="1" applyAlignment="1">
      <alignment horizontal="left" vertical="top" wrapText="1"/>
    </xf>
    <xf numFmtId="164" fontId="2" fillId="0" borderId="3" xfId="0" applyNumberFormat="1" applyFont="1" applyBorder="1" applyAlignment="1">
      <alignment horizontal="center" vertical="center" wrapText="1"/>
    </xf>
    <xf numFmtId="0" fontId="4" fillId="0" borderId="5" xfId="0" applyFont="1" applyBorder="1" applyAlignment="1">
      <alignment horizontal="left" vertical="top" wrapText="1"/>
    </xf>
    <xf numFmtId="164" fontId="2" fillId="0" borderId="5" xfId="0" applyNumberFormat="1" applyFont="1" applyBorder="1" applyAlignment="1">
      <alignment horizontal="center" vertical="center" wrapText="1"/>
    </xf>
    <xf numFmtId="164" fontId="4" fillId="3" borderId="5" xfId="0" applyNumberFormat="1" applyFont="1" applyFill="1" applyBorder="1" applyAlignment="1">
      <alignment horizontal="center" vertical="center" wrapText="1"/>
    </xf>
    <xf numFmtId="164" fontId="4" fillId="0" borderId="5" xfId="0" applyNumberFormat="1" applyFont="1" applyBorder="1" applyAlignment="1">
      <alignment horizontal="center" vertical="center" wrapText="1"/>
    </xf>
    <xf numFmtId="0" fontId="4" fillId="0" borderId="5" xfId="0" applyFont="1" applyBorder="1" applyAlignment="1">
      <alignment horizontal="right" vertical="center" wrapText="1"/>
    </xf>
    <xf numFmtId="164" fontId="2" fillId="0" borderId="5" xfId="0" applyNumberFormat="1" applyFont="1" applyBorder="1" applyAlignment="1">
      <alignment horizontal="center" vertical="top" wrapText="1"/>
    </xf>
    <xf numFmtId="0" fontId="4" fillId="0" borderId="13" xfId="0" applyFont="1" applyBorder="1" applyAlignment="1">
      <alignment horizontal="left" vertical="top" wrapText="1"/>
    </xf>
    <xf numFmtId="164" fontId="4" fillId="0" borderId="13" xfId="0" applyNumberFormat="1" applyFont="1" applyBorder="1" applyAlignment="1">
      <alignment horizontal="center" vertical="center" wrapText="1"/>
    </xf>
    <xf numFmtId="164" fontId="6" fillId="0" borderId="14" xfId="0" applyNumberFormat="1" applyFont="1" applyBorder="1" applyAlignment="1">
      <alignment horizontal="center"/>
    </xf>
    <xf numFmtId="0" fontId="5" fillId="0" borderId="5" xfId="0" applyFont="1" applyBorder="1" applyAlignment="1">
      <alignment horizontal="left" vertical="top" wrapText="1"/>
    </xf>
    <xf numFmtId="0" fontId="0" fillId="0" borderId="5" xfId="0" applyBorder="1"/>
    <xf numFmtId="164" fontId="4" fillId="0" borderId="15" xfId="0" applyNumberFormat="1" applyFont="1" applyBorder="1" applyAlignment="1">
      <alignment horizontal="center" vertical="center" wrapText="1"/>
    </xf>
    <xf numFmtId="164" fontId="4" fillId="0" borderId="16" xfId="0" applyNumberFormat="1" applyFont="1" applyBorder="1" applyAlignment="1">
      <alignment horizontal="center" vertical="center" wrapText="1"/>
    </xf>
    <xf numFmtId="164" fontId="4" fillId="4" borderId="17" xfId="0" applyNumberFormat="1" applyFont="1" applyFill="1" applyBorder="1" applyAlignment="1">
      <alignment horizontal="center" vertical="top" wrapText="1"/>
    </xf>
    <xf numFmtId="164" fontId="4" fillId="4" borderId="0" xfId="0" applyNumberFormat="1" applyFont="1" applyFill="1" applyAlignment="1">
      <alignment horizontal="center" vertical="top" wrapText="1"/>
    </xf>
    <xf numFmtId="0" fontId="5" fillId="0" borderId="5" xfId="0" applyFont="1" applyBorder="1" applyAlignment="1">
      <alignment horizontal="right" vertical="center" wrapText="1"/>
    </xf>
    <xf numFmtId="164" fontId="4" fillId="2" borderId="5" xfId="0" applyNumberFormat="1" applyFont="1" applyFill="1" applyBorder="1" applyAlignment="1">
      <alignment horizontal="center" vertical="top" wrapText="1"/>
    </xf>
    <xf numFmtId="164" fontId="4" fillId="0" borderId="5" xfId="0" applyNumberFormat="1" applyFont="1" applyBorder="1" applyAlignment="1">
      <alignment horizontal="center" wrapText="1"/>
    </xf>
    <xf numFmtId="0" fontId="7" fillId="0" borderId="0" xfId="0" applyFont="1"/>
    <xf numFmtId="164" fontId="4" fillId="3" borderId="5" xfId="0" applyNumberFormat="1" applyFont="1" applyFill="1" applyBorder="1" applyAlignment="1">
      <alignment vertical="center" wrapText="1"/>
    </xf>
    <xf numFmtId="0" fontId="8" fillId="0" borderId="0" xfId="0" applyFont="1" applyAlignment="1">
      <alignment horizontal="left" vertical="top"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0" xfId="0" applyFont="1" applyAlignment="1">
      <alignment horizontal="left" vertical="top" wrapText="1" indent="1"/>
    </xf>
    <xf numFmtId="0" fontId="4" fillId="0" borderId="0" xfId="0" applyFont="1" applyAlignment="1">
      <alignment horizontal="left" vertical="top" wrapText="1" indent="1"/>
    </xf>
    <xf numFmtId="0" fontId="4" fillId="0" borderId="1" xfId="0" applyFont="1" applyBorder="1" applyAlignment="1">
      <alignment horizontal="left" vertical="top" wrapText="1" indent="1"/>
    </xf>
    <xf numFmtId="0" fontId="4" fillId="0" borderId="0" xfId="0" applyFont="1" applyAlignment="1">
      <alignment horizontal="center" vertical="top" wrapText="1"/>
    </xf>
  </cellXfs>
  <cellStyles count="2">
    <cellStyle name="Normal" xfId="0" builtinId="0"/>
    <cellStyle name="Normal 2" xfId="1" xr:uid="{B0832ABE-975A-4E28-B9A6-0428A02B81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94</xdr:row>
      <xdr:rowOff>38098</xdr:rowOff>
    </xdr:from>
    <xdr:ext cx="9620249" cy="10947401"/>
    <xdr:sp macro="" textlink="">
      <xdr:nvSpPr>
        <xdr:cNvPr id="2" name="TextBox 1">
          <a:extLst>
            <a:ext uri="{FF2B5EF4-FFF2-40B4-BE49-F238E27FC236}">
              <a16:creationId xmlns:a16="http://schemas.microsoft.com/office/drawing/2014/main" id="{676CB765-C486-AD46-E4D8-0BE8135783FC}"/>
            </a:ext>
          </a:extLst>
        </xdr:cNvPr>
        <xdr:cNvSpPr txBox="1"/>
      </xdr:nvSpPr>
      <xdr:spPr>
        <a:xfrm>
          <a:off x="1" y="24199848"/>
          <a:ext cx="9620249" cy="1094740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600">
              <a:latin typeface="Times New Roman" panose="02020603050405020304" pitchFamily="18" charset="0"/>
              <a:cs typeface="Times New Roman" panose="02020603050405020304" pitchFamily="18" charset="0"/>
            </a:rPr>
            <a:t>On the recommendation of Lee Barrier, on behalf</a:t>
          </a:r>
          <a:r>
            <a:rPr lang="en-US" sz="1600" baseline="0">
              <a:latin typeface="Times New Roman" panose="02020603050405020304" pitchFamily="18" charset="0"/>
              <a:cs typeface="Times New Roman" panose="02020603050405020304" pitchFamily="18" charset="0"/>
            </a:rPr>
            <a:t> of the Division of Information Technology, Jennifer Blasi moved to </a:t>
          </a:r>
          <a:r>
            <a:rPr lang="en-US" sz="1600" b="1" baseline="0">
              <a:latin typeface="Times New Roman" panose="02020603050405020304" pitchFamily="18" charset="0"/>
              <a:cs typeface="Times New Roman" panose="02020603050405020304" pitchFamily="18" charset="0"/>
            </a:rPr>
            <a:t>accept the proposal from MaintStar, Inc. (MaintStar) in the amount of </a:t>
          </a:r>
          <a:r>
            <a:rPr lang="en-US" sz="1600" b="1" i="0" u="none" strike="noStrike">
              <a:solidFill>
                <a:schemeClr val="tx1"/>
              </a:solidFill>
              <a:effectLst/>
              <a:latin typeface="Times New Roman" panose="02020603050405020304" pitchFamily="18" charset="0"/>
              <a:ea typeface="+mn-ea"/>
              <a:cs typeface="Times New Roman" panose="02020603050405020304" pitchFamily="18" charset="0"/>
            </a:rPr>
            <a:t>$1,954,347.37</a:t>
          </a:r>
          <a:r>
            <a:rPr lang="en-US" sz="1600">
              <a:effectLst/>
              <a:latin typeface="Times New Roman" panose="02020603050405020304" pitchFamily="18" charset="0"/>
              <a:cs typeface="Times New Roman" panose="02020603050405020304" pitchFamily="18" charset="0"/>
            </a:rPr>
            <a:t> </a:t>
          </a:r>
          <a:r>
            <a:rPr lang="en-US" sz="1600" b="1">
              <a:effectLst/>
              <a:latin typeface="Times New Roman" panose="02020603050405020304" pitchFamily="18" charset="0"/>
              <a:cs typeface="Times New Roman" panose="02020603050405020304" pitchFamily="18" charset="0"/>
            </a:rPr>
            <a:t>for</a:t>
          </a:r>
          <a:r>
            <a:rPr lang="en-US" sz="1600" b="1" baseline="0">
              <a:effectLst/>
              <a:latin typeface="Times New Roman" panose="02020603050405020304" pitchFamily="18" charset="0"/>
              <a:cs typeface="Times New Roman" panose="02020603050405020304" pitchFamily="18" charset="0"/>
            </a:rPr>
            <a:t> a contract period of 10 years. </a:t>
          </a:r>
          <a:r>
            <a:rPr lang="en-US" sz="1600" b="0" baseline="0">
              <a:effectLst/>
              <a:latin typeface="Times New Roman" panose="02020603050405020304" pitchFamily="18" charset="0"/>
              <a:cs typeface="Times New Roman" panose="02020603050405020304" pitchFamily="18" charset="0"/>
            </a:rPr>
            <a:t>Corey Stokes seconded the motion. The motion passed unanimously.</a:t>
          </a:r>
          <a:endParaRPr lang="en-US" sz="1600" b="1" baseline="0">
            <a:effectLst/>
            <a:latin typeface="Times New Roman" panose="02020603050405020304" pitchFamily="18" charset="0"/>
            <a:cs typeface="Times New Roman" panose="02020603050405020304" pitchFamily="18" charset="0"/>
          </a:endParaRPr>
        </a:p>
        <a:p>
          <a:endParaRPr lang="en-US" sz="1200" b="1" baseline="0">
            <a:effectLst/>
            <a:latin typeface="Times New Roman" panose="02020603050405020304" pitchFamily="18" charset="0"/>
            <a:cs typeface="Times New Roman" panose="02020603050405020304" pitchFamily="18" charset="0"/>
          </a:endParaRPr>
        </a:p>
        <a:p>
          <a:r>
            <a:rPr lang="en-US" sz="1300" b="0" baseline="0">
              <a:effectLst/>
              <a:latin typeface="Times New Roman" panose="02020603050405020304" pitchFamily="18" charset="0"/>
              <a:cs typeface="Times New Roman" panose="02020603050405020304" pitchFamily="18" charset="0"/>
            </a:rPr>
            <a:t>A committee comprised of Chris Labrum, Tim Wagner, Kalyn Nethercot, Elaine Hammons, Daniel Johnson, and Richard Chamberlin - Metropolitan Area Building and Construction Department (MABCD); Laura Hadley - DIT; and Lee Barrier - Purchasing evaluated the proposal responses based on the criteria as set forth in the RFP. The committee reviewed all responses, shortlisted, and received vendor demonstrations from MaintStar, Inc., MCCi, LLC, and </a:t>
          </a:r>
          <a:r>
            <a:rPr lang="en-US" sz="1300" b="0" i="0" u="none" strike="noStrike">
              <a:solidFill>
                <a:schemeClr val="tx1"/>
              </a:solidFill>
              <a:effectLst/>
              <a:latin typeface="Times New Roman" panose="02020603050405020304" pitchFamily="18" charset="0"/>
              <a:ea typeface="+mn-ea"/>
              <a:cs typeface="Times New Roman" panose="02020603050405020304" pitchFamily="18" charset="0"/>
            </a:rPr>
            <a:t>TruePoint</a:t>
          </a:r>
          <a:r>
            <a:rPr lang="en-US" sz="1300" b="0" i="0" u="none" strike="noStrike" baseline="0">
              <a:solidFill>
                <a:schemeClr val="tx1"/>
              </a:solidFill>
              <a:effectLst/>
              <a:latin typeface="Times New Roman" panose="02020603050405020304" pitchFamily="18" charset="0"/>
              <a:ea typeface="+mn-ea"/>
              <a:cs typeface="Times New Roman" panose="02020603050405020304" pitchFamily="18" charset="0"/>
            </a:rPr>
            <a:t> </a:t>
          </a:r>
          <a:r>
            <a:rPr lang="en-US" sz="1300" b="0" i="0" u="none" strike="noStrike">
              <a:solidFill>
                <a:schemeClr val="tx1"/>
              </a:solidFill>
              <a:effectLst/>
              <a:latin typeface="Times New Roman" panose="02020603050405020304" pitchFamily="18" charset="0"/>
              <a:ea typeface="+mn-ea"/>
              <a:cs typeface="Times New Roman" panose="02020603050405020304" pitchFamily="18" charset="0"/>
            </a:rPr>
            <a:t>Solutions dba GovPath.</a:t>
          </a:r>
          <a:r>
            <a:rPr lang="en-US" sz="1300">
              <a:effectLst/>
              <a:latin typeface="Times New Roman" panose="02020603050405020304" pitchFamily="18" charset="0"/>
              <a:cs typeface="Times New Roman" panose="02020603050405020304" pitchFamily="18" charset="0"/>
            </a:rPr>
            <a:t> </a:t>
          </a:r>
        </a:p>
        <a:p>
          <a:endParaRPr lang="en-US" sz="1300" b="0">
            <a:effectLst/>
            <a:latin typeface="Times New Roman" panose="02020603050405020304" pitchFamily="18" charset="0"/>
            <a:cs typeface="Times New Roman" panose="02020603050405020304" pitchFamily="18" charset="0"/>
          </a:endParaRPr>
        </a:p>
        <a:p>
          <a:r>
            <a:rPr lang="en-US" sz="1300" b="0">
              <a:effectLst/>
              <a:latin typeface="Times New Roman" panose="02020603050405020304" pitchFamily="18" charset="0"/>
              <a:cs typeface="Times New Roman" panose="02020603050405020304" pitchFamily="18" charset="0"/>
            </a:rPr>
            <a:t>The committee reviewed responses</a:t>
          </a:r>
          <a:r>
            <a:rPr lang="en-US" sz="1300" b="0" baseline="0">
              <a:effectLst/>
              <a:latin typeface="Times New Roman" panose="02020603050405020304" pitchFamily="18" charset="0"/>
              <a:cs typeface="Times New Roman" panose="02020603050405020304" pitchFamily="18" charset="0"/>
            </a:rPr>
            <a:t> in search of a system that would provide enhanced permitting, licensing plan review, and case management capabilities, with a preferred option of being an integrated electronic plan review (EPR) solution or at minimum, the ability to integrate with our current EPR partner. The committee unanimously agreed that fully integrated MaintStar offers the best proposal for the county.</a:t>
          </a:r>
        </a:p>
        <a:p>
          <a:r>
            <a:rPr lang="en-US" sz="1300" b="0" baseline="0">
              <a:effectLst/>
              <a:latin typeface="Times New Roman" panose="02020603050405020304" pitchFamily="18" charset="0"/>
              <a:cs typeface="Times New Roman" panose="02020603050405020304" pitchFamily="18" charset="0"/>
            </a:rPr>
            <a:t> </a:t>
          </a:r>
        </a:p>
        <a:p>
          <a:r>
            <a:rPr lang="en-US" sz="1300">
              <a:solidFill>
                <a:schemeClr val="tx1"/>
              </a:solidFill>
              <a:effectLst/>
              <a:latin typeface="Times New Roman" panose="02020603050405020304" pitchFamily="18" charset="0"/>
              <a:ea typeface="+mn-ea"/>
              <a:cs typeface="Times New Roman" panose="02020603050405020304" pitchFamily="18" charset="0"/>
            </a:rPr>
            <a:t>The system provides a fully integrated platform to include permitting, planning and zoning, code enforcement, licensing and contracting activities, inspection scheduling and resulting, integrated electronic plan review, a public web portal to process citizen and contractor requests, and a mobile application.  No third-party software is needed as MaintStar develops and implements solutions after process discovery and according to MABCD’s stated business needs. MaintStar offers enterprise software licensing</a:t>
          </a:r>
          <a:r>
            <a:rPr lang="en-US" sz="1300" baseline="0">
              <a:solidFill>
                <a:schemeClr val="tx1"/>
              </a:solidFill>
              <a:effectLst/>
              <a:latin typeface="Times New Roman" panose="02020603050405020304" pitchFamily="18" charset="0"/>
              <a:ea typeface="+mn-ea"/>
              <a:cs typeface="Times New Roman" panose="02020603050405020304" pitchFamily="18" charset="0"/>
            </a:rPr>
            <a:t> </a:t>
          </a:r>
          <a:r>
            <a:rPr lang="en-US" sz="1300">
              <a:solidFill>
                <a:schemeClr val="tx1"/>
              </a:solidFill>
              <a:effectLst/>
              <a:latin typeface="Times New Roman" panose="02020603050405020304" pitchFamily="18" charset="0"/>
              <a:ea typeface="+mn-ea"/>
              <a:cs typeface="Times New Roman" panose="02020603050405020304" pitchFamily="18" charset="0"/>
            </a:rPr>
            <a:t>with no per user license fee so unlimited users are allowed. The system is configurable to meet MABCD’s business requirements and is hosted in the AWS GovCloud Environment.  The Sandbox (test environment) is included as part of the base pricing offering.</a:t>
          </a:r>
        </a:p>
        <a:p>
          <a:r>
            <a:rPr lang="en-US" sz="1300">
              <a:solidFill>
                <a:schemeClr val="tx1"/>
              </a:solidFill>
              <a:effectLst/>
              <a:latin typeface="Times New Roman" panose="02020603050405020304" pitchFamily="18" charset="0"/>
              <a:ea typeface="+mn-ea"/>
              <a:cs typeface="Times New Roman" panose="02020603050405020304" pitchFamily="18" charset="0"/>
            </a:rPr>
            <a:t> </a:t>
          </a:r>
        </a:p>
        <a:p>
          <a:r>
            <a:rPr lang="en-US" sz="1300">
              <a:solidFill>
                <a:schemeClr val="tx1"/>
              </a:solidFill>
              <a:effectLst/>
              <a:latin typeface="Times New Roman" panose="02020603050405020304" pitchFamily="18" charset="0"/>
              <a:ea typeface="+mn-ea"/>
              <a:cs typeface="Times New Roman" panose="02020603050405020304" pitchFamily="18" charset="0"/>
            </a:rPr>
            <a:t>MABCD’s annual business operations in 2025 include performing over 116,000 inspections of all types across Sedgwick County and in portions of Butler and Sumner Counties.  This inspection activity accompanies the issuance of over 34,000 permits while reviewing plans for 728 commercial projects with a total reported valuation of $698,533,883.00.  In 2025, contractor licensing (1,361) and</a:t>
          </a:r>
          <a:r>
            <a:rPr lang="en-US" sz="1300" baseline="0">
              <a:solidFill>
                <a:schemeClr val="tx1"/>
              </a:solidFill>
              <a:effectLst/>
              <a:latin typeface="Times New Roman" panose="02020603050405020304" pitchFamily="18" charset="0"/>
              <a:ea typeface="+mn-ea"/>
              <a:cs typeface="Times New Roman" panose="02020603050405020304" pitchFamily="18" charset="0"/>
            </a:rPr>
            <a:t> t</a:t>
          </a:r>
          <a:r>
            <a:rPr lang="en-US" sz="1300">
              <a:solidFill>
                <a:schemeClr val="tx1"/>
              </a:solidFill>
              <a:effectLst/>
              <a:latin typeface="Times New Roman" panose="02020603050405020304" pitchFamily="18" charset="0"/>
              <a:ea typeface="+mn-ea"/>
              <a:cs typeface="Times New Roman" panose="02020603050405020304" pitchFamily="18" charset="0"/>
            </a:rPr>
            <a:t>rade certifications (Master, Journeyman and Apprentice for Electrical, Mechanical and Plumbing Technicians) (2,182) were also available 100% online. </a:t>
          </a:r>
        </a:p>
        <a:p>
          <a:endParaRPr lang="en-US" sz="1300">
            <a:solidFill>
              <a:schemeClr val="tx1"/>
            </a:solidFill>
            <a:effectLst/>
            <a:latin typeface="Times New Roman" panose="02020603050405020304" pitchFamily="18" charset="0"/>
            <a:ea typeface="+mn-ea"/>
            <a:cs typeface="Times New Roman" panose="02020603050405020304" pitchFamily="18" charset="0"/>
          </a:endParaRPr>
        </a:p>
        <a:p>
          <a:r>
            <a:rPr lang="en-US" sz="1300">
              <a:solidFill>
                <a:schemeClr val="tx1"/>
              </a:solidFill>
              <a:effectLst/>
              <a:latin typeface="Times New Roman" panose="02020603050405020304" pitchFamily="18" charset="0"/>
              <a:ea typeface="+mn-ea"/>
              <a:cs typeface="Times New Roman" panose="02020603050405020304" pitchFamily="18" charset="0"/>
            </a:rPr>
            <a:t>Currently, MABCD utilizes an on-premise Infor Hansen system to process all permit applications, inspection requests and nuisance cases, as well as to issue all contractor licenses and trade certifications.  The system has been in place since 2014, is no longer supported by Infor, and no longer meets the comprehensive business needs of MABCD.</a:t>
          </a:r>
        </a:p>
        <a:p>
          <a:endParaRPr lang="en-US" sz="1300">
            <a:solidFill>
              <a:schemeClr val="tx1"/>
            </a:solidFill>
            <a:effectLst/>
            <a:latin typeface="Times New Roman" panose="02020603050405020304" pitchFamily="18" charset="0"/>
            <a:ea typeface="+mn-ea"/>
            <a:cs typeface="Times New Roman" panose="02020603050405020304" pitchFamily="18" charset="0"/>
          </a:endParaRPr>
        </a:p>
        <a:p>
          <a:r>
            <a:rPr lang="en-US" sz="1300">
              <a:solidFill>
                <a:schemeClr val="tx1"/>
              </a:solidFill>
              <a:effectLst/>
              <a:latin typeface="Times New Roman" panose="02020603050405020304" pitchFamily="18" charset="0"/>
              <a:ea typeface="+mn-ea"/>
              <a:cs typeface="Times New Roman" panose="02020603050405020304" pitchFamily="18" charset="0"/>
            </a:rPr>
            <a:t>An advanced permitting, licensing, and code enforcement software is vital to ensure inspections are completed as scheduled; permits are issued typically within one (1) day of receiving a completed application, and to have commercial plan reviews completed for permit issuance within an average period of 14 days or less. </a:t>
          </a:r>
        </a:p>
        <a:p>
          <a:endParaRPr lang="en-US" sz="1300" b="0">
            <a:latin typeface="Times New Roman" panose="02020603050405020304" pitchFamily="18" charset="0"/>
            <a:cs typeface="Times New Roman" panose="02020603050405020304" pitchFamily="18" charset="0"/>
          </a:endParaRPr>
        </a:p>
        <a:p>
          <a:r>
            <a:rPr lang="en-US" sz="1300" b="0">
              <a:latin typeface="Times New Roman" panose="02020603050405020304" pitchFamily="18" charset="0"/>
              <a:cs typeface="Times New Roman" panose="02020603050405020304" pitchFamily="18" charset="0"/>
            </a:rPr>
            <a:t>Notes:</a:t>
          </a:r>
        </a:p>
        <a:p>
          <a:r>
            <a:rPr lang="en-US" sz="1300" b="0">
              <a:latin typeface="Times New Roman" panose="02020603050405020304" pitchFamily="18" charset="0"/>
              <a:cs typeface="Times New Roman" panose="02020603050405020304" pitchFamily="18" charset="0"/>
            </a:rPr>
            <a:t>This is a proposal and not a bid. Proposals</a:t>
          </a:r>
          <a:r>
            <a:rPr lang="en-US" sz="1300" b="0" baseline="0">
              <a:latin typeface="Times New Roman" panose="02020603050405020304" pitchFamily="18" charset="0"/>
              <a:cs typeface="Times New Roman" panose="02020603050405020304" pitchFamily="18" charset="0"/>
            </a:rPr>
            <a:t> are based on criteria set forth in the RFP. There are six (6) components to this RFP.</a:t>
          </a:r>
        </a:p>
        <a:p>
          <a:endParaRPr lang="en-US" sz="1300" b="0" baseline="0">
            <a:latin typeface="Times New Roman" panose="02020603050405020304" pitchFamily="18" charset="0"/>
            <a:cs typeface="Times New Roman" panose="02020603050405020304" pitchFamily="18" charset="0"/>
          </a:endParaRPr>
        </a:p>
        <a:p>
          <a:endParaRPr lang="en-US" sz="1300" b="0" baseline="0">
            <a:latin typeface="Times New Roman" panose="02020603050405020304" pitchFamily="18" charset="0"/>
            <a:cs typeface="Times New Roman" panose="02020603050405020304" pitchFamily="18" charset="0"/>
          </a:endParaRPr>
        </a:p>
        <a:p>
          <a:endParaRPr lang="en-US" sz="1300" b="0" baseline="0">
            <a:latin typeface="Times New Roman" panose="02020603050405020304" pitchFamily="18" charset="0"/>
            <a:cs typeface="Times New Roman" panose="02020603050405020304" pitchFamily="18" charset="0"/>
          </a:endParaRPr>
        </a:p>
        <a:p>
          <a:endParaRPr lang="en-US" sz="1300" b="0" baseline="0">
            <a:latin typeface="Times New Roman" panose="02020603050405020304" pitchFamily="18" charset="0"/>
            <a:cs typeface="Times New Roman" panose="02020603050405020304" pitchFamily="18" charset="0"/>
          </a:endParaRPr>
        </a:p>
        <a:p>
          <a:endParaRPr lang="en-US" sz="1300" b="0" baseline="0">
            <a:latin typeface="Times New Roman" panose="02020603050405020304" pitchFamily="18" charset="0"/>
            <a:cs typeface="Times New Roman" panose="02020603050405020304" pitchFamily="18" charset="0"/>
          </a:endParaRPr>
        </a:p>
        <a:p>
          <a:endParaRPr lang="en-US" sz="1300" b="0" baseline="0">
            <a:latin typeface="Times New Roman" panose="02020603050405020304" pitchFamily="18" charset="0"/>
            <a:cs typeface="Times New Roman" panose="02020603050405020304" pitchFamily="18" charset="0"/>
          </a:endParaRPr>
        </a:p>
        <a:p>
          <a:endParaRPr lang="en-US" sz="1300" b="0" baseline="0">
            <a:latin typeface="Times New Roman" panose="02020603050405020304" pitchFamily="18" charset="0"/>
            <a:cs typeface="Times New Roman" panose="02020603050405020304" pitchFamily="18" charset="0"/>
          </a:endParaRPr>
        </a:p>
        <a:p>
          <a:endParaRPr lang="en-US" sz="1300" b="0" baseline="0">
            <a:latin typeface="Times New Roman" panose="02020603050405020304" pitchFamily="18" charset="0"/>
            <a:cs typeface="Times New Roman" panose="02020603050405020304" pitchFamily="18" charset="0"/>
          </a:endParaRPr>
        </a:p>
        <a:p>
          <a:endParaRPr lang="en-US" sz="1300" b="0" baseline="0">
            <a:latin typeface="Times New Roman" panose="02020603050405020304" pitchFamily="18" charset="0"/>
            <a:cs typeface="Times New Roman" panose="02020603050405020304" pitchFamily="18" charset="0"/>
          </a:endParaRPr>
        </a:p>
        <a:p>
          <a:endParaRPr lang="en-US" sz="1300" b="0" baseline="0">
            <a:latin typeface="Times New Roman" panose="02020603050405020304" pitchFamily="18" charset="0"/>
            <a:cs typeface="Times New Roman" panose="02020603050405020304" pitchFamily="18" charset="0"/>
          </a:endParaRPr>
        </a:p>
        <a:p>
          <a:endParaRPr lang="en-US" sz="1300" b="0" baseline="0">
            <a:latin typeface="Times New Roman" panose="02020603050405020304" pitchFamily="18" charset="0"/>
            <a:cs typeface="Times New Roman" panose="02020603050405020304" pitchFamily="18" charset="0"/>
          </a:endParaRPr>
        </a:p>
        <a:p>
          <a:endParaRPr lang="en-US" sz="1300" b="0" baseline="0">
            <a:latin typeface="Times New Roman" panose="02020603050405020304" pitchFamily="18" charset="0"/>
            <a:cs typeface="Times New Roman" panose="02020603050405020304" pitchFamily="18" charset="0"/>
          </a:endParaRPr>
        </a:p>
        <a:p>
          <a:endParaRPr lang="en-US" sz="1300" b="0" baseline="0">
            <a:latin typeface="Times New Roman" panose="02020603050405020304" pitchFamily="18" charset="0"/>
            <a:cs typeface="Times New Roman" panose="02020603050405020304" pitchFamily="18" charset="0"/>
          </a:endParaRPr>
        </a:p>
        <a:p>
          <a:endParaRPr lang="en-US" sz="1300" b="0" baseline="0">
            <a:latin typeface="Times New Roman" panose="02020603050405020304" pitchFamily="18" charset="0"/>
            <a:cs typeface="Times New Roman" panose="02020603050405020304" pitchFamily="18" charset="0"/>
          </a:endParaRPr>
        </a:p>
        <a:p>
          <a:endParaRPr lang="en-US" sz="1300" b="0" baseline="0">
            <a:latin typeface="Times New Roman" panose="02020603050405020304" pitchFamily="18" charset="0"/>
            <a:cs typeface="Times New Roman" panose="02020603050405020304" pitchFamily="18" charset="0"/>
          </a:endParaRPr>
        </a:p>
        <a:p>
          <a:r>
            <a:rPr lang="en-US" sz="1300" b="1" baseline="0">
              <a:latin typeface="Times New Roman" panose="02020603050405020304" pitchFamily="18" charset="0"/>
              <a:cs typeface="Times New Roman" panose="02020603050405020304" pitchFamily="18" charset="0"/>
            </a:rPr>
            <a:t>Point of Clarification: e-Plan, Inc. dba e-PlanSoft did not provide integration or interfaces needed for this project making their proposal incomplete.</a:t>
          </a:r>
        </a:p>
        <a:p>
          <a:endParaRPr lang="en-US" sz="1100" b="0" baseline="0">
            <a:latin typeface="Times New Roman" panose="02020603050405020304" pitchFamily="18" charset="0"/>
            <a:cs typeface="Times New Roman" panose="02020603050405020304" pitchFamily="18" charset="0"/>
          </a:endParaRPr>
        </a:p>
        <a:p>
          <a:endParaRPr lang="en-US" sz="1100" b="0" baseline="0">
            <a:latin typeface="Times New Roman" panose="02020603050405020304" pitchFamily="18" charset="0"/>
            <a:cs typeface="Times New Roman" panose="02020603050405020304" pitchFamily="18" charset="0"/>
          </a:endParaRPr>
        </a:p>
      </xdr:txBody>
    </xdr:sp>
    <xdr:clientData/>
  </xdr:oneCellAnchor>
  <xdr:twoCellAnchor editAs="oneCell">
    <xdr:from>
      <xdr:col>0</xdr:col>
      <xdr:colOff>9525</xdr:colOff>
      <xdr:row>134</xdr:row>
      <xdr:rowOff>18257</xdr:rowOff>
    </xdr:from>
    <xdr:to>
      <xdr:col>2</xdr:col>
      <xdr:colOff>1028700</xdr:colOff>
      <xdr:row>144</xdr:row>
      <xdr:rowOff>164465</xdr:rowOff>
    </xdr:to>
    <xdr:pic>
      <xdr:nvPicPr>
        <xdr:cNvPr id="7" name="Picture 6" descr="Component">
          <a:extLst>
            <a:ext uri="{FF2B5EF4-FFF2-40B4-BE49-F238E27FC236}">
              <a16:creationId xmlns:a16="http://schemas.microsoft.com/office/drawing/2014/main" id="{3E063612-A037-8E6E-9BD6-E7D516FF437A}"/>
            </a:ext>
          </a:extLst>
        </xdr:cNvPr>
        <xdr:cNvPicPr>
          <a:picLocks noChangeAspect="1"/>
        </xdr:cNvPicPr>
      </xdr:nvPicPr>
      <xdr:blipFill>
        <a:blip xmlns:r="http://schemas.openxmlformats.org/officeDocument/2006/relationships" r:embed="rId1"/>
        <a:stretch>
          <a:fillRect/>
        </a:stretch>
      </xdr:blipFill>
      <xdr:spPr>
        <a:xfrm>
          <a:off x="9525" y="31336457"/>
          <a:ext cx="5715000" cy="2051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E73CE-FFD9-4EAA-ACA0-00D60BA32211}">
  <dimension ref="A1:E122"/>
  <sheetViews>
    <sheetView tabSelected="1" zoomScaleNormal="100" workbookViewId="0">
      <selection activeCell="G12" sqref="G12"/>
    </sheetView>
  </sheetViews>
  <sheetFormatPr defaultRowHeight="15" x14ac:dyDescent="0.25"/>
  <cols>
    <col min="1" max="1" width="40.7109375" customWidth="1"/>
    <col min="2" max="2" width="29.7109375" style="11" customWidth="1"/>
    <col min="3" max="3" width="33.85546875" style="11" customWidth="1"/>
    <col min="4" max="4" width="33.7109375" style="11" customWidth="1"/>
  </cols>
  <sheetData>
    <row r="1" spans="1:4" x14ac:dyDescent="0.25">
      <c r="A1" s="52" t="s">
        <v>53</v>
      </c>
      <c r="B1" s="52"/>
      <c r="C1" s="52"/>
      <c r="D1" s="52"/>
    </row>
    <row r="2" spans="1:4" x14ac:dyDescent="0.25">
      <c r="A2" s="52" t="s">
        <v>44</v>
      </c>
      <c r="B2" s="52"/>
      <c r="C2" s="52"/>
      <c r="D2" s="52"/>
    </row>
    <row r="3" spans="1:4" x14ac:dyDescent="0.25">
      <c r="B3"/>
      <c r="C3"/>
      <c r="D3"/>
    </row>
    <row r="4" spans="1:4" ht="20.25" customHeight="1" x14ac:dyDescent="0.25">
      <c r="A4" s="54" t="s">
        <v>45</v>
      </c>
      <c r="B4" s="54"/>
      <c r="C4" s="54"/>
      <c r="D4" s="54"/>
    </row>
    <row r="5" spans="1:4" ht="20.25" customHeight="1" x14ac:dyDescent="0.25">
      <c r="A5" s="54" t="s">
        <v>40</v>
      </c>
      <c r="B5" s="54"/>
      <c r="C5" s="54"/>
      <c r="D5" s="54"/>
    </row>
    <row r="6" spans="1:4" ht="15.75" customHeight="1" x14ac:dyDescent="0.25">
      <c r="A6" s="58" t="s">
        <v>41</v>
      </c>
      <c r="B6" s="58"/>
      <c r="C6" s="58"/>
      <c r="D6" s="58"/>
    </row>
    <row r="7" spans="1:4" ht="15.75" x14ac:dyDescent="0.25">
      <c r="A7" s="59" t="s">
        <v>42</v>
      </c>
      <c r="B7" s="59"/>
      <c r="C7" s="59"/>
      <c r="D7" s="59"/>
    </row>
    <row r="8" spans="1:4" ht="15.75" x14ac:dyDescent="0.25">
      <c r="A8" s="61"/>
      <c r="B8" s="61"/>
      <c r="C8" s="61"/>
      <c r="D8" s="61"/>
    </row>
    <row r="9" spans="1:4" ht="15.75" x14ac:dyDescent="0.25">
      <c r="A9" s="60" t="s">
        <v>43</v>
      </c>
      <c r="B9" s="60"/>
      <c r="C9" s="60"/>
      <c r="D9" s="60"/>
    </row>
    <row r="10" spans="1:4" ht="20.100000000000001" customHeight="1" x14ac:dyDescent="0.25">
      <c r="A10" s="1"/>
      <c r="B10" s="5" t="s">
        <v>0</v>
      </c>
      <c r="C10" s="5" t="s">
        <v>1</v>
      </c>
      <c r="D10" s="6" t="s">
        <v>2</v>
      </c>
    </row>
    <row r="11" spans="1:4" ht="20.100000000000001" customHeight="1" x14ac:dyDescent="0.25">
      <c r="A11" s="1" t="s">
        <v>34</v>
      </c>
      <c r="B11" s="12">
        <v>2148345</v>
      </c>
      <c r="C11" s="12">
        <v>984772</v>
      </c>
      <c r="D11" s="14">
        <v>326630.36</v>
      </c>
    </row>
    <row r="12" spans="1:4" ht="20.100000000000001" customHeight="1" x14ac:dyDescent="0.25">
      <c r="A12" s="2" t="s">
        <v>35</v>
      </c>
      <c r="B12" s="12">
        <v>74250</v>
      </c>
      <c r="C12" s="7">
        <v>179586.67</v>
      </c>
      <c r="D12" s="8">
        <v>136052.24</v>
      </c>
    </row>
    <row r="13" spans="1:4" ht="20.100000000000001" customHeight="1" x14ac:dyDescent="0.25">
      <c r="A13" s="2" t="s">
        <v>3</v>
      </c>
      <c r="B13" s="12">
        <v>123750</v>
      </c>
      <c r="C13" s="7">
        <v>197545.34</v>
      </c>
      <c r="D13" s="8">
        <v>246052.47</v>
      </c>
    </row>
    <row r="14" spans="1:4" ht="20.100000000000001" customHeight="1" x14ac:dyDescent="0.25">
      <c r="A14" s="2" t="s">
        <v>4</v>
      </c>
      <c r="B14" s="12">
        <v>165000</v>
      </c>
      <c r="C14" s="7">
        <v>217299.87</v>
      </c>
      <c r="D14" s="8">
        <v>347367.71</v>
      </c>
    </row>
    <row r="15" spans="1:4" ht="20.100000000000001" customHeight="1" x14ac:dyDescent="0.25">
      <c r="A15" s="2" t="s">
        <v>5</v>
      </c>
      <c r="B15" s="12">
        <v>206250</v>
      </c>
      <c r="C15" s="7">
        <v>239029.86</v>
      </c>
      <c r="D15" s="8">
        <v>448684.45</v>
      </c>
    </row>
    <row r="16" spans="1:4" ht="20.100000000000001" customHeight="1" x14ac:dyDescent="0.25">
      <c r="A16" s="2" t="s">
        <v>6</v>
      </c>
      <c r="B16" s="12">
        <v>247500</v>
      </c>
      <c r="C16" s="7">
        <v>262932.84000000003</v>
      </c>
      <c r="D16" s="8">
        <v>499052.31</v>
      </c>
    </row>
    <row r="17" spans="1:4" ht="20.100000000000001" customHeight="1" x14ac:dyDescent="0.25">
      <c r="A17" s="2" t="s">
        <v>7</v>
      </c>
      <c r="B17" s="12">
        <v>254925</v>
      </c>
      <c r="C17" s="7">
        <v>289226.13</v>
      </c>
      <c r="D17" s="8" t="s">
        <v>38</v>
      </c>
    </row>
    <row r="18" spans="1:4" ht="20.100000000000001" customHeight="1" x14ac:dyDescent="0.25">
      <c r="A18" s="2" t="s">
        <v>8</v>
      </c>
      <c r="B18" s="12">
        <v>262572.75</v>
      </c>
      <c r="C18" s="7">
        <v>318148.74</v>
      </c>
      <c r="D18" s="8" t="s">
        <v>38</v>
      </c>
    </row>
    <row r="19" spans="1:4" ht="20.100000000000001" customHeight="1" x14ac:dyDescent="0.25">
      <c r="A19" s="2" t="s">
        <v>9</v>
      </c>
      <c r="B19" s="12">
        <v>270449.94</v>
      </c>
      <c r="C19" s="7">
        <v>349963.61</v>
      </c>
      <c r="D19" s="8" t="s">
        <v>38</v>
      </c>
    </row>
    <row r="20" spans="1:4" ht="20.100000000000001" customHeight="1" x14ac:dyDescent="0.25">
      <c r="A20" s="2" t="s">
        <v>10</v>
      </c>
      <c r="B20" s="12">
        <v>278563.43</v>
      </c>
      <c r="C20" s="7">
        <v>384959.98</v>
      </c>
      <c r="D20" s="8" t="s">
        <v>38</v>
      </c>
    </row>
    <row r="21" spans="1:4" ht="20.100000000000001" customHeight="1" x14ac:dyDescent="0.25">
      <c r="A21" s="2" t="s">
        <v>11</v>
      </c>
      <c r="B21" s="12">
        <v>286920.34000000003</v>
      </c>
      <c r="C21" s="7">
        <v>423455.97</v>
      </c>
      <c r="D21" s="8" t="s">
        <v>38</v>
      </c>
    </row>
    <row r="22" spans="1:4" ht="20.100000000000001" customHeight="1" x14ac:dyDescent="0.25">
      <c r="A22" s="28" t="s">
        <v>33</v>
      </c>
      <c r="B22" s="7">
        <v>4318526.46</v>
      </c>
      <c r="C22" s="7">
        <v>3846921.01</v>
      </c>
      <c r="D22" s="8">
        <v>2003839.54</v>
      </c>
    </row>
    <row r="23" spans="1:4" ht="31.5" x14ac:dyDescent="0.25">
      <c r="A23" s="4"/>
      <c r="B23" s="5" t="s">
        <v>12</v>
      </c>
      <c r="C23" s="5" t="s">
        <v>13</v>
      </c>
      <c r="D23" s="6" t="s">
        <v>14</v>
      </c>
    </row>
    <row r="24" spans="1:4" ht="20.100000000000001" customHeight="1" x14ac:dyDescent="0.25">
      <c r="A24" s="4" t="s">
        <v>34</v>
      </c>
      <c r="B24" s="12">
        <v>16457</v>
      </c>
      <c r="C24" s="12">
        <v>512500</v>
      </c>
      <c r="D24" s="14">
        <v>1367350</v>
      </c>
    </row>
    <row r="25" spans="1:4" ht="20.100000000000001" customHeight="1" x14ac:dyDescent="0.25">
      <c r="A25" s="2" t="s">
        <v>35</v>
      </c>
      <c r="B25" s="12">
        <v>34000</v>
      </c>
      <c r="C25" s="12" t="s">
        <v>36</v>
      </c>
      <c r="D25" s="7">
        <v>224586.67</v>
      </c>
    </row>
    <row r="26" spans="1:4" ht="20.100000000000001" customHeight="1" x14ac:dyDescent="0.25">
      <c r="A26" s="2" t="s">
        <v>3</v>
      </c>
      <c r="B26" s="12">
        <v>34340</v>
      </c>
      <c r="C26" s="12">
        <v>570625</v>
      </c>
      <c r="D26" s="7">
        <v>163560</v>
      </c>
    </row>
    <row r="27" spans="1:4" ht="20.100000000000001" customHeight="1" x14ac:dyDescent="0.25">
      <c r="A27" s="2" t="s">
        <v>4</v>
      </c>
      <c r="B27" s="12">
        <v>34683.4</v>
      </c>
      <c r="C27" s="12">
        <v>590313</v>
      </c>
      <c r="D27" s="7">
        <v>164910</v>
      </c>
    </row>
    <row r="28" spans="1:4" ht="20.100000000000001" customHeight="1" x14ac:dyDescent="0.25">
      <c r="A28" s="2" t="s">
        <v>5</v>
      </c>
      <c r="B28" s="12">
        <v>35030.230000000003</v>
      </c>
      <c r="C28" s="12">
        <v>610984</v>
      </c>
      <c r="D28" s="7">
        <v>164950.5</v>
      </c>
    </row>
    <row r="29" spans="1:4" ht="20.100000000000001" customHeight="1" x14ac:dyDescent="0.25">
      <c r="A29" s="2" t="s">
        <v>6</v>
      </c>
      <c r="B29" s="12">
        <v>35380.53</v>
      </c>
      <c r="C29" s="12">
        <v>632690</v>
      </c>
      <c r="D29" s="7">
        <v>166342.22</v>
      </c>
    </row>
    <row r="30" spans="1:4" ht="20.100000000000001" customHeight="1" x14ac:dyDescent="0.25">
      <c r="A30" s="2" t="s">
        <v>7</v>
      </c>
      <c r="B30" s="12">
        <v>35734.33</v>
      </c>
      <c r="C30" s="12">
        <v>478606</v>
      </c>
      <c r="D30" s="7">
        <v>167775.69</v>
      </c>
    </row>
    <row r="31" spans="1:4" ht="20.100000000000001" customHeight="1" x14ac:dyDescent="0.25">
      <c r="A31" s="2" t="s">
        <v>8</v>
      </c>
      <c r="B31" s="12">
        <v>36091.67</v>
      </c>
      <c r="C31" s="12">
        <v>502536</v>
      </c>
      <c r="D31" s="7">
        <v>169252.16</v>
      </c>
    </row>
    <row r="32" spans="1:4" ht="20.100000000000001" customHeight="1" x14ac:dyDescent="0.25">
      <c r="A32" s="2" t="s">
        <v>9</v>
      </c>
      <c r="B32" s="12">
        <v>36452.589999999997</v>
      </c>
      <c r="C32" s="12">
        <v>527663</v>
      </c>
      <c r="D32" s="7">
        <v>170772.92</v>
      </c>
    </row>
    <row r="33" spans="1:5" ht="20.100000000000001" customHeight="1" x14ac:dyDescent="0.25">
      <c r="A33" s="2" t="s">
        <v>10</v>
      </c>
      <c r="B33" s="12">
        <v>36817.120000000003</v>
      </c>
      <c r="C33" s="12">
        <v>554046</v>
      </c>
      <c r="D33" s="7">
        <v>172339.31</v>
      </c>
    </row>
    <row r="34" spans="1:5" ht="20.100000000000001" customHeight="1" x14ac:dyDescent="0.25">
      <c r="A34" s="2" t="s">
        <v>11</v>
      </c>
      <c r="B34" s="12">
        <v>37185.29</v>
      </c>
      <c r="C34" s="12">
        <v>581748</v>
      </c>
      <c r="D34" s="7">
        <v>173952.69</v>
      </c>
    </row>
    <row r="35" spans="1:5" ht="20.100000000000001" customHeight="1" x14ac:dyDescent="0.25">
      <c r="A35" s="28" t="s">
        <v>33</v>
      </c>
      <c r="B35" s="12">
        <v>372172.16</v>
      </c>
      <c r="C35" s="12">
        <v>5561711</v>
      </c>
      <c r="D35" s="14">
        <v>3105792.16</v>
      </c>
    </row>
    <row r="36" spans="1:5" ht="20.100000000000001" customHeight="1" x14ac:dyDescent="0.25">
      <c r="A36" s="4"/>
      <c r="B36" s="9" t="s">
        <v>15</v>
      </c>
      <c r="C36" s="5" t="s">
        <v>16</v>
      </c>
      <c r="D36" s="5" t="s">
        <v>22</v>
      </c>
    </row>
    <row r="37" spans="1:5" ht="20.100000000000001" customHeight="1" x14ac:dyDescent="0.25">
      <c r="A37" s="4" t="s">
        <v>34</v>
      </c>
      <c r="B37" s="16" t="s">
        <v>39</v>
      </c>
      <c r="C37" s="15">
        <v>320605.87</v>
      </c>
      <c r="D37" s="12">
        <v>857275</v>
      </c>
    </row>
    <row r="38" spans="1:5" ht="20.100000000000001" customHeight="1" x14ac:dyDescent="0.25">
      <c r="A38" s="2" t="s">
        <v>35</v>
      </c>
      <c r="B38" s="13">
        <v>373500</v>
      </c>
      <c r="C38" s="12">
        <v>161620</v>
      </c>
      <c r="D38" s="12">
        <v>74250</v>
      </c>
    </row>
    <row r="39" spans="1:5" ht="20.100000000000001" customHeight="1" x14ac:dyDescent="0.25">
      <c r="A39" s="2" t="s">
        <v>3</v>
      </c>
      <c r="B39" s="13">
        <v>138500</v>
      </c>
      <c r="C39" s="12">
        <v>166468</v>
      </c>
      <c r="D39" s="12">
        <v>123750</v>
      </c>
    </row>
    <row r="40" spans="1:5" ht="20.100000000000001" customHeight="1" x14ac:dyDescent="0.25">
      <c r="A40" s="2" t="s">
        <v>4</v>
      </c>
      <c r="B40" s="13">
        <v>144800</v>
      </c>
      <c r="C40" s="12">
        <v>171462.66</v>
      </c>
      <c r="D40" s="12">
        <v>165000</v>
      </c>
    </row>
    <row r="41" spans="1:5" ht="20.100000000000001" customHeight="1" x14ac:dyDescent="0.25">
      <c r="A41" s="2" t="s">
        <v>5</v>
      </c>
      <c r="B41" s="13">
        <v>151415</v>
      </c>
      <c r="C41" s="12">
        <v>176606.54</v>
      </c>
      <c r="D41" s="12">
        <v>206250</v>
      </c>
    </row>
    <row r="42" spans="1:5" ht="20.100000000000001" customHeight="1" x14ac:dyDescent="0.25">
      <c r="A42" s="2" t="s">
        <v>6</v>
      </c>
      <c r="B42" s="13">
        <v>158360.75</v>
      </c>
      <c r="C42" s="12">
        <v>181904.73</v>
      </c>
      <c r="D42" s="12">
        <v>247500</v>
      </c>
    </row>
    <row r="43" spans="1:5" ht="20.100000000000001" customHeight="1" x14ac:dyDescent="0.25">
      <c r="A43" s="2" t="s">
        <v>7</v>
      </c>
      <c r="B43" s="13">
        <v>165653.79</v>
      </c>
      <c r="C43" s="12">
        <v>187361.88</v>
      </c>
      <c r="D43" s="12">
        <v>254925</v>
      </c>
    </row>
    <row r="44" spans="1:5" ht="20.100000000000001" customHeight="1" x14ac:dyDescent="0.25">
      <c r="A44" s="2" t="s">
        <v>8</v>
      </c>
      <c r="B44" s="13">
        <v>173311.48</v>
      </c>
      <c r="C44" s="12">
        <v>192982.73</v>
      </c>
      <c r="D44" s="12">
        <v>262572.75</v>
      </c>
    </row>
    <row r="45" spans="1:5" ht="20.100000000000001" customHeight="1" x14ac:dyDescent="0.25">
      <c r="A45" s="2" t="s">
        <v>9</v>
      </c>
      <c r="B45" s="13">
        <v>181352.05</v>
      </c>
      <c r="C45" s="12">
        <v>198772.21</v>
      </c>
      <c r="D45" s="12">
        <v>270449.94</v>
      </c>
    </row>
    <row r="46" spans="1:5" ht="20.100000000000001" customHeight="1" x14ac:dyDescent="0.25">
      <c r="A46" s="2" t="s">
        <v>10</v>
      </c>
      <c r="B46" s="13">
        <v>189794.65</v>
      </c>
      <c r="C46" s="12">
        <v>204735.38</v>
      </c>
      <c r="D46" s="12">
        <v>278563.43</v>
      </c>
      <c r="E46" s="27"/>
    </row>
    <row r="47" spans="1:5" ht="20.100000000000001" customHeight="1" x14ac:dyDescent="0.25">
      <c r="A47" s="2" t="s">
        <v>11</v>
      </c>
      <c r="B47" s="13">
        <v>198659.65</v>
      </c>
      <c r="C47" s="12">
        <v>210877.44</v>
      </c>
      <c r="D47" s="12">
        <v>286920.34000000003</v>
      </c>
    </row>
    <row r="48" spans="1:5" ht="20.100000000000001" customHeight="1" x14ac:dyDescent="0.25">
      <c r="A48" s="32" t="s">
        <v>46</v>
      </c>
      <c r="B48" s="33">
        <v>9500</v>
      </c>
      <c r="C48" s="19">
        <v>1000</v>
      </c>
      <c r="D48" s="19">
        <v>2800</v>
      </c>
    </row>
    <row r="49" spans="1:4" ht="15.75" x14ac:dyDescent="0.25">
      <c r="A49" s="34" t="s">
        <v>48</v>
      </c>
      <c r="B49" s="35">
        <v>30000</v>
      </c>
      <c r="C49" s="36" t="s">
        <v>50</v>
      </c>
      <c r="D49" s="37">
        <v>87500</v>
      </c>
    </row>
    <row r="50" spans="1:4" ht="31.5" x14ac:dyDescent="0.25">
      <c r="A50" s="34" t="s">
        <v>47</v>
      </c>
      <c r="B50" s="35">
        <v>9500</v>
      </c>
      <c r="C50" s="36" t="s">
        <v>51</v>
      </c>
      <c r="D50" s="37">
        <v>22400</v>
      </c>
    </row>
    <row r="51" spans="1:4" ht="31.5" x14ac:dyDescent="0.25">
      <c r="A51" s="34" t="s">
        <v>49</v>
      </c>
      <c r="B51" s="35">
        <v>30000</v>
      </c>
      <c r="C51" s="36" t="s">
        <v>51</v>
      </c>
      <c r="D51" s="36" t="s">
        <v>50</v>
      </c>
    </row>
    <row r="52" spans="1:4" ht="20.100000000000001" customHeight="1" x14ac:dyDescent="0.25">
      <c r="A52" s="38" t="s">
        <v>33</v>
      </c>
      <c r="B52" s="39">
        <v>1954347.37</v>
      </c>
      <c r="C52" s="37">
        <v>2174397.4399999999</v>
      </c>
      <c r="D52" s="37">
        <v>3140156.46</v>
      </c>
    </row>
    <row r="53" spans="1:4" ht="20.100000000000001" customHeight="1" x14ac:dyDescent="0.25">
      <c r="A53" s="43"/>
      <c r="B53" s="31" t="s">
        <v>18</v>
      </c>
      <c r="C53" s="31" t="s">
        <v>19</v>
      </c>
      <c r="D53" s="31" t="s">
        <v>20</v>
      </c>
    </row>
    <row r="54" spans="1:4" ht="20.100000000000001" customHeight="1" x14ac:dyDescent="0.25">
      <c r="A54" s="43" t="s">
        <v>34</v>
      </c>
      <c r="B54" s="36">
        <v>1947395</v>
      </c>
      <c r="C54" s="36">
        <v>1095339</v>
      </c>
      <c r="D54" s="36">
        <v>1950396</v>
      </c>
    </row>
    <row r="55" spans="1:4" ht="20.100000000000001" customHeight="1" x14ac:dyDescent="0.25">
      <c r="A55" s="40" t="s">
        <v>35</v>
      </c>
      <c r="B55" s="41">
        <v>300000</v>
      </c>
      <c r="C55" s="41">
        <v>216800</v>
      </c>
      <c r="D55" s="42">
        <v>515000</v>
      </c>
    </row>
    <row r="56" spans="1:4" ht="20.100000000000001" customHeight="1" x14ac:dyDescent="0.25">
      <c r="A56" s="2" t="s">
        <v>3</v>
      </c>
      <c r="B56" s="12">
        <v>315000</v>
      </c>
      <c r="C56" s="12">
        <v>227640</v>
      </c>
      <c r="D56" s="18">
        <v>265000</v>
      </c>
    </row>
    <row r="57" spans="1:4" ht="20.100000000000001" customHeight="1" x14ac:dyDescent="0.25">
      <c r="A57" s="2" t="s">
        <v>4</v>
      </c>
      <c r="B57" s="12">
        <v>330750</v>
      </c>
      <c r="C57" s="12">
        <v>239022</v>
      </c>
      <c r="D57" s="18">
        <v>115000</v>
      </c>
    </row>
    <row r="58" spans="1:4" ht="20.100000000000001" customHeight="1" x14ac:dyDescent="0.25">
      <c r="A58" s="2" t="s">
        <v>5</v>
      </c>
      <c r="B58" s="12">
        <v>347287.5</v>
      </c>
      <c r="C58" s="12">
        <v>250973.1</v>
      </c>
      <c r="D58" s="18">
        <v>115000</v>
      </c>
    </row>
    <row r="59" spans="1:4" ht="20.100000000000001" customHeight="1" x14ac:dyDescent="0.25">
      <c r="A59" s="2" t="s">
        <v>6</v>
      </c>
      <c r="B59" s="12">
        <v>364651.88</v>
      </c>
      <c r="C59" s="12">
        <v>263521.76</v>
      </c>
      <c r="D59" s="18">
        <v>115000</v>
      </c>
    </row>
    <row r="60" spans="1:4" ht="20.100000000000001" customHeight="1" x14ac:dyDescent="0.25">
      <c r="A60" s="2" t="s">
        <v>7</v>
      </c>
      <c r="B60" s="12">
        <v>382884.47</v>
      </c>
      <c r="C60" s="18">
        <f t="shared" ref="C60:C63" si="0">SUM(C59*1.05)</f>
        <v>276697.848</v>
      </c>
      <c r="D60" s="18">
        <v>115000</v>
      </c>
    </row>
    <row r="61" spans="1:4" ht="20.100000000000001" customHeight="1" x14ac:dyDescent="0.25">
      <c r="A61" s="2" t="s">
        <v>8</v>
      </c>
      <c r="B61" s="12">
        <v>402028.69</v>
      </c>
      <c r="C61" s="18">
        <f t="shared" si="0"/>
        <v>290532.74040000001</v>
      </c>
      <c r="D61" s="18">
        <v>115000</v>
      </c>
    </row>
    <row r="62" spans="1:4" ht="20.100000000000001" customHeight="1" x14ac:dyDescent="0.25">
      <c r="A62" s="2" t="s">
        <v>9</v>
      </c>
      <c r="B62" s="12">
        <v>422130.13</v>
      </c>
      <c r="C62" s="18">
        <f t="shared" si="0"/>
        <v>305059.37742000003</v>
      </c>
      <c r="D62" s="18">
        <v>115000</v>
      </c>
    </row>
    <row r="63" spans="1:4" ht="20.100000000000001" customHeight="1" x14ac:dyDescent="0.25">
      <c r="A63" s="2" t="s">
        <v>10</v>
      </c>
      <c r="B63" s="12">
        <v>443236.63</v>
      </c>
      <c r="C63" s="18">
        <f t="shared" si="0"/>
        <v>320312.34629100002</v>
      </c>
      <c r="D63" s="18">
        <v>115000</v>
      </c>
    </row>
    <row r="64" spans="1:4" ht="20.100000000000001" customHeight="1" x14ac:dyDescent="0.25">
      <c r="A64" s="2" t="s">
        <v>11</v>
      </c>
      <c r="B64" s="12">
        <v>465398.46</v>
      </c>
      <c r="C64" s="18">
        <f>SUM(C63*1.05)</f>
        <v>336327.96360555006</v>
      </c>
      <c r="D64" s="18">
        <v>115000</v>
      </c>
    </row>
    <row r="65" spans="1:4" ht="20.100000000000001" customHeight="1" x14ac:dyDescent="0.25">
      <c r="A65" s="28" t="s">
        <v>33</v>
      </c>
      <c r="B65" s="12">
        <v>5720762.7599999998</v>
      </c>
      <c r="C65" s="7">
        <v>3822226.1</v>
      </c>
      <c r="D65" s="14">
        <v>3650396</v>
      </c>
    </row>
    <row r="66" spans="1:4" ht="20.100000000000001" customHeight="1" x14ac:dyDescent="0.25">
      <c r="A66" s="4"/>
      <c r="B66" s="5" t="s">
        <v>21</v>
      </c>
      <c r="C66" s="6" t="s">
        <v>17</v>
      </c>
      <c r="D66" s="6" t="s">
        <v>23</v>
      </c>
    </row>
    <row r="67" spans="1:4" ht="20.100000000000001" customHeight="1" x14ac:dyDescent="0.25">
      <c r="A67" s="4" t="s">
        <v>34</v>
      </c>
      <c r="B67" s="12">
        <v>392740</v>
      </c>
      <c r="C67" s="17">
        <v>1537505</v>
      </c>
      <c r="D67" s="25">
        <v>188400</v>
      </c>
    </row>
    <row r="68" spans="1:4" ht="20.100000000000001" customHeight="1" x14ac:dyDescent="0.25">
      <c r="A68" s="2" t="s">
        <v>35</v>
      </c>
      <c r="B68" s="12">
        <v>100026</v>
      </c>
      <c r="C68" s="12">
        <v>104250</v>
      </c>
      <c r="D68" s="26">
        <v>273589</v>
      </c>
    </row>
    <row r="69" spans="1:4" ht="20.100000000000001" customHeight="1" x14ac:dyDescent="0.25">
      <c r="A69" s="2" t="s">
        <v>3</v>
      </c>
      <c r="B69" s="12">
        <v>202048</v>
      </c>
      <c r="C69" s="12">
        <v>183750</v>
      </c>
      <c r="D69" s="26">
        <v>273589</v>
      </c>
    </row>
    <row r="70" spans="1:4" ht="20.100000000000001" customHeight="1" x14ac:dyDescent="0.25">
      <c r="A70" s="2" t="s">
        <v>4</v>
      </c>
      <c r="B70" s="12">
        <v>211350.39999999999</v>
      </c>
      <c r="C70" s="12">
        <v>255000</v>
      </c>
      <c r="D70" s="26">
        <v>273589</v>
      </c>
    </row>
    <row r="71" spans="1:4" ht="20.100000000000001" customHeight="1" x14ac:dyDescent="0.25">
      <c r="A71" s="2" t="s">
        <v>5</v>
      </c>
      <c r="B71" s="12">
        <v>221093.92</v>
      </c>
      <c r="C71" s="12">
        <v>331030.71999999997</v>
      </c>
      <c r="D71" s="26">
        <v>273589</v>
      </c>
    </row>
    <row r="72" spans="1:4" ht="20.100000000000001" customHeight="1" x14ac:dyDescent="0.25">
      <c r="A72" s="2" t="s">
        <v>6</v>
      </c>
      <c r="B72" s="12">
        <v>231299.9</v>
      </c>
      <c r="C72" s="12">
        <v>371100</v>
      </c>
      <c r="D72" s="26">
        <v>273589</v>
      </c>
    </row>
    <row r="73" spans="1:4" ht="20.100000000000001" customHeight="1" x14ac:dyDescent="0.25">
      <c r="A73" s="2" t="s">
        <v>7</v>
      </c>
      <c r="B73" s="12">
        <v>241990.71</v>
      </c>
      <c r="C73" s="12">
        <v>382233</v>
      </c>
      <c r="D73" s="26">
        <v>273589</v>
      </c>
    </row>
    <row r="74" spans="1:4" ht="20.100000000000001" customHeight="1" x14ac:dyDescent="0.25">
      <c r="A74" s="2" t="s">
        <v>8</v>
      </c>
      <c r="B74" s="12">
        <v>253189.83</v>
      </c>
      <c r="C74" s="12">
        <v>393699.99</v>
      </c>
      <c r="D74" s="26">
        <v>273589</v>
      </c>
    </row>
    <row r="75" spans="1:4" ht="20.100000000000001" customHeight="1" x14ac:dyDescent="0.25">
      <c r="A75" s="32" t="s">
        <v>9</v>
      </c>
      <c r="B75" s="19">
        <v>264921.90999999997</v>
      </c>
      <c r="C75" s="12">
        <v>405510.98</v>
      </c>
      <c r="D75" s="26">
        <v>273589</v>
      </c>
    </row>
    <row r="76" spans="1:4" ht="20.100000000000001" customHeight="1" x14ac:dyDescent="0.25">
      <c r="A76" s="34" t="s">
        <v>10</v>
      </c>
      <c r="B76" s="37">
        <v>227212.76</v>
      </c>
      <c r="C76" s="45">
        <v>417676.32</v>
      </c>
      <c r="D76" s="26">
        <v>273589</v>
      </c>
    </row>
    <row r="77" spans="1:4" ht="20.100000000000001" customHeight="1" x14ac:dyDescent="0.25">
      <c r="A77" s="34" t="s">
        <v>11</v>
      </c>
      <c r="B77" s="37">
        <v>290089.5</v>
      </c>
      <c r="C77" s="45">
        <v>430206.6</v>
      </c>
      <c r="D77" s="26">
        <v>273589</v>
      </c>
    </row>
    <row r="78" spans="1:4" ht="20.100000000000001" customHeight="1" x14ac:dyDescent="0.25">
      <c r="A78" s="49" t="s">
        <v>33</v>
      </c>
      <c r="B78" s="37">
        <v>2635962.9300000002</v>
      </c>
      <c r="C78" s="46">
        <v>4811962.6100000003</v>
      </c>
      <c r="D78" s="19">
        <v>2924290</v>
      </c>
    </row>
    <row r="79" spans="1:4" ht="31.5" x14ac:dyDescent="0.25">
      <c r="A79" s="44"/>
      <c r="B79" s="50" t="s">
        <v>24</v>
      </c>
      <c r="C79" s="47"/>
      <c r="D79" s="21"/>
    </row>
    <row r="80" spans="1:4" ht="20.100000000000001" customHeight="1" x14ac:dyDescent="0.25">
      <c r="A80" s="43" t="s">
        <v>34</v>
      </c>
      <c r="B80" s="51">
        <v>1345600</v>
      </c>
      <c r="C80" s="48"/>
      <c r="D80" s="22"/>
    </row>
    <row r="81" spans="1:4" ht="20.100000000000001" customHeight="1" x14ac:dyDescent="0.25">
      <c r="A81" s="34" t="s">
        <v>37</v>
      </c>
      <c r="B81" s="51">
        <v>269425</v>
      </c>
      <c r="C81" s="20"/>
      <c r="D81" s="24"/>
    </row>
    <row r="82" spans="1:4" ht="20.100000000000001" customHeight="1" x14ac:dyDescent="0.25">
      <c r="A82" s="34" t="s">
        <v>3</v>
      </c>
      <c r="B82" s="18">
        <f>SUM(241500+28646.5)</f>
        <v>270146.5</v>
      </c>
      <c r="C82" s="20"/>
      <c r="D82" s="24"/>
    </row>
    <row r="83" spans="1:4" ht="20.100000000000001" customHeight="1" x14ac:dyDescent="0.25">
      <c r="A83" s="34" t="s">
        <v>4</v>
      </c>
      <c r="B83" s="18">
        <f>SUM(241500+29389.64)</f>
        <v>270889.64</v>
      </c>
      <c r="C83" s="20"/>
      <c r="D83" s="24"/>
    </row>
    <row r="84" spans="1:4" ht="20.100000000000001" customHeight="1" x14ac:dyDescent="0.25">
      <c r="A84" s="40" t="s">
        <v>5</v>
      </c>
      <c r="B84" s="42">
        <f>SUM(241500+30,155.08)</f>
        <v>241685.08</v>
      </c>
      <c r="C84" s="23"/>
      <c r="D84" s="24"/>
    </row>
    <row r="85" spans="1:4" ht="20.100000000000001" customHeight="1" x14ac:dyDescent="0.25">
      <c r="A85" s="2" t="s">
        <v>6</v>
      </c>
      <c r="B85" s="18">
        <f>SUM(241500+30943.49)</f>
        <v>272443.49</v>
      </c>
      <c r="C85" s="23"/>
      <c r="D85" s="24"/>
    </row>
    <row r="86" spans="1:4" ht="20.100000000000001" customHeight="1" x14ac:dyDescent="0.25">
      <c r="A86" s="2" t="s">
        <v>7</v>
      </c>
      <c r="B86" s="18">
        <f>SUM(255000+31755.54)</f>
        <v>286755.53999999998</v>
      </c>
      <c r="C86" s="23"/>
      <c r="D86" s="24"/>
    </row>
    <row r="87" spans="1:4" ht="20.100000000000001" customHeight="1" x14ac:dyDescent="0.25">
      <c r="A87" s="2" t="s">
        <v>8</v>
      </c>
      <c r="B87" s="18">
        <f>SUM(271349.4+32591.95)</f>
        <v>303941.35000000003</v>
      </c>
      <c r="C87" s="23"/>
      <c r="D87" s="24"/>
    </row>
    <row r="88" spans="1:4" ht="20.100000000000001" customHeight="1" x14ac:dyDescent="0.25">
      <c r="A88" s="2" t="s">
        <v>9</v>
      </c>
      <c r="B88" s="18">
        <f>SUM(287630.36+33453.47)</f>
        <v>321083.82999999996</v>
      </c>
      <c r="C88" s="23"/>
      <c r="D88" s="24"/>
    </row>
    <row r="89" spans="1:4" ht="20.100000000000001" customHeight="1" x14ac:dyDescent="0.25">
      <c r="A89" s="2" t="s">
        <v>10</v>
      </c>
      <c r="B89" s="18">
        <f>SUM(304888.19+34340.82)</f>
        <v>339229.01</v>
      </c>
      <c r="C89" s="23"/>
      <c r="D89" s="24"/>
    </row>
    <row r="90" spans="1:4" ht="20.100000000000001" customHeight="1" x14ac:dyDescent="0.25">
      <c r="A90" s="2" t="s">
        <v>11</v>
      </c>
      <c r="B90" s="18">
        <f>SUM(323181.48+35254.8)</f>
        <v>358436.27999999997</v>
      </c>
      <c r="C90" s="23"/>
      <c r="D90" s="24"/>
    </row>
    <row r="91" spans="1:4" ht="20.100000000000001" customHeight="1" x14ac:dyDescent="0.25">
      <c r="A91" s="29" t="s">
        <v>33</v>
      </c>
      <c r="B91" s="30">
        <v>4279635.72</v>
      </c>
      <c r="C91" s="20"/>
      <c r="D91" s="24"/>
    </row>
    <row r="92" spans="1:4" ht="31.5" x14ac:dyDescent="0.25">
      <c r="A92" s="55" t="s">
        <v>25</v>
      </c>
      <c r="B92" s="31" t="s">
        <v>52</v>
      </c>
      <c r="C92" s="31" t="s">
        <v>26</v>
      </c>
      <c r="D92" s="31" t="s">
        <v>27</v>
      </c>
    </row>
    <row r="93" spans="1:4" ht="20.100000000000001" customHeight="1" x14ac:dyDescent="0.25">
      <c r="A93" s="56"/>
      <c r="B93" s="31" t="s">
        <v>28</v>
      </c>
      <c r="C93" s="31" t="s">
        <v>29</v>
      </c>
      <c r="D93" s="31" t="s">
        <v>30</v>
      </c>
    </row>
    <row r="94" spans="1:4" ht="20.100000000000001" customHeight="1" x14ac:dyDescent="0.25">
      <c r="A94" s="57"/>
      <c r="B94" s="31" t="s">
        <v>31</v>
      </c>
      <c r="C94" s="31" t="s">
        <v>32</v>
      </c>
      <c r="D94" s="53"/>
    </row>
    <row r="95" spans="1:4" ht="15.75" x14ac:dyDescent="0.25">
      <c r="A95" s="3"/>
      <c r="B95" s="10"/>
      <c r="C95" s="10"/>
      <c r="D95" s="10"/>
    </row>
    <row r="96" spans="1:4" ht="15.75" x14ac:dyDescent="0.25">
      <c r="A96" s="3"/>
      <c r="B96" s="10"/>
      <c r="C96" s="10"/>
      <c r="D96" s="10"/>
    </row>
    <row r="97" spans="1:4" ht="15.75" x14ac:dyDescent="0.25">
      <c r="A97" s="3"/>
      <c r="B97" s="10"/>
      <c r="C97" s="10"/>
      <c r="D97" s="10"/>
    </row>
    <row r="122" ht="16.5" customHeight="1" x14ac:dyDescent="0.25"/>
  </sheetData>
  <sheetProtection algorithmName="SHA-512" hashValue="BKjF8xp+WqL//fZrnryRtH4NLqohttpCFKE56qWDUMR8Kwy7WkP4NacWTBsuUNYuSPipwDQng8QpYdpFm5Ik1w==" saltValue="wiUSqSdwM7OGimBXxTcaXg==" spinCount="100000" sheet="1" objects="1" scenarios="1"/>
  <mergeCells count="7">
    <mergeCell ref="A5:D5"/>
    <mergeCell ref="A92:A94"/>
    <mergeCell ref="A4:D4"/>
    <mergeCell ref="A6:D6"/>
    <mergeCell ref="A7:D7"/>
    <mergeCell ref="A9:D9"/>
    <mergeCell ref="A8:D8"/>
  </mergeCells>
  <pageMargins left="0.7" right="0.7" top="0.75" bottom="0.75" header="0.3" footer="0.3"/>
  <pageSetup scale="66" orientation="portrait" r:id="rId1"/>
  <rowBreaks count="2" manualBreakCount="2">
    <brk id="52" max="16383" man="1"/>
    <brk id="109" max="3" man="1"/>
  </rowBreaks>
  <colBreaks count="1" manualBreakCount="1">
    <brk id="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25-0057</vt:lpstr>
      <vt:lpstr>'25-0057'!Print_Area</vt:lpstr>
    </vt:vector>
  </TitlesOfParts>
  <Company>Customer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Barrier, Lee</dc:creator>
  <cp:lastModifiedBy>Hoppman, Christine M.</cp:lastModifiedBy>
  <cp:lastPrinted>2026-04-22T18:27:07Z</cp:lastPrinted>
  <dcterms:created xsi:type="dcterms:W3CDTF">2026-04-13T18:14:23Z</dcterms:created>
  <dcterms:modified xsi:type="dcterms:W3CDTF">2026-04-22T18:33:12Z</dcterms:modified>
</cp:coreProperties>
</file>